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Prensa\JOSÉ MANUEL NÚÑEZ\AÑO 2022\12 DICIEMBRE\"/>
    </mc:Choice>
  </mc:AlternateContent>
  <bookViews>
    <workbookView xWindow="0" yWindow="0" windowWidth="28800" windowHeight="12330"/>
  </bookViews>
  <sheets>
    <sheet name="Hoja1" sheetId="1" r:id="rId1"/>
  </sheets>
  <definedNames>
    <definedName name="_xlnm.Print_Area" localSheetId="0">Hoja1!$A$1:$C$51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37" i="1" l="1"/>
  <c r="B37" i="1"/>
  <c r="C19" i="1"/>
  <c r="B19" i="1"/>
  <c r="C11" i="1"/>
  <c r="B11" i="1"/>
  <c r="B18" i="1"/>
  <c r="C18" i="1"/>
  <c r="C13" i="1" s="1"/>
  <c r="C10" i="1"/>
  <c r="C8" i="1" s="1"/>
  <c r="B10" i="1"/>
  <c r="B8" i="1" s="1"/>
  <c r="C7" i="1" l="1"/>
  <c r="C43" i="1" s="1"/>
  <c r="B16" i="1"/>
  <c r="B13" i="1" s="1"/>
  <c r="B7" i="1" s="1"/>
  <c r="B43" i="1" s="1"/>
  <c r="C44" i="1" l="1"/>
</calcChain>
</file>

<file path=xl/sharedStrings.xml><?xml version="1.0" encoding="utf-8"?>
<sst xmlns="http://schemas.openxmlformats.org/spreadsheetml/2006/main" count="50" uniqueCount="50">
  <si>
    <t>PROYECCIÓN DE LOS SERVICIOS  DE LA DEUDA DE LA ADMINISTRACIÓN PUBLICA NO FINANCIERA PROVINCIA DE SAN JUAN</t>
  </si>
  <si>
    <t>PRESTAMISTA</t>
  </si>
  <si>
    <t xml:space="preserve"> GOBIERNO NACIONAL</t>
  </si>
  <si>
    <t>FONDO FIDUCIARIO DESARROLLO PROVINCIAL</t>
  </si>
  <si>
    <t>Programa Federal de Desendeudamiento</t>
  </si>
  <si>
    <t>Fondo Fiduciario de Infraestructura Regional J9800-19</t>
  </si>
  <si>
    <t>OTROS FONDOS FIDUCIARIOS</t>
  </si>
  <si>
    <t xml:space="preserve"> </t>
  </si>
  <si>
    <t>OTROS ENTES DEL ESTADO NACIONAL</t>
  </si>
  <si>
    <t>SUPERINTENDENCIA DEL SERVICIO DE SALUD</t>
  </si>
  <si>
    <t>Administración Federal de Ingresos Públicos De.1123-MHF-2013-Mayores Costos-</t>
  </si>
  <si>
    <t>Administración Federal de Impuestos -PLAN J607314</t>
  </si>
  <si>
    <t>FINANCIAMIENTO DE ORGANISMOS MULTILATERALES DE CRÉDITO</t>
  </si>
  <si>
    <t>FONDO KUWAITÍ  para el Desarrollo Económico Árabe</t>
  </si>
  <si>
    <t>FONDO OPEED para el Desarrollo Internacional</t>
  </si>
  <si>
    <t>BID nº 2573-OC/AR</t>
  </si>
  <si>
    <t>PRODEAR-FIDA    713-AR</t>
  </si>
  <si>
    <t>BID-AR-L-1022-Prog.para el Desarrollo de la Producción y Empleo de la Pcia San Juan</t>
  </si>
  <si>
    <t>BIRF Nº 7853-AR-SWAP</t>
  </si>
  <si>
    <t>BID Nº 2763-AR</t>
  </si>
  <si>
    <t>BIRF 7597-AR-PROSAP-Programa de Servicios Agrícola</t>
  </si>
  <si>
    <t>SVOA-Sistema Cloacal Caucete</t>
  </si>
  <si>
    <t>BID 3806-OC/AR</t>
  </si>
  <si>
    <t>ENTIDADES BANCARIAS Y FINANCIERAS</t>
  </si>
  <si>
    <t>Banco Boston</t>
  </si>
  <si>
    <t>DEUDA CONSOLIDADA</t>
  </si>
  <si>
    <t>TÍTULOS PÚBLICOS PROVINCIALES</t>
  </si>
  <si>
    <t>Títulos Públicos Locales</t>
  </si>
  <si>
    <t>De colocación no voluntaria</t>
  </si>
  <si>
    <t>ANUAL</t>
  </si>
  <si>
    <t>ACUMULADO ANUAL</t>
  </si>
  <si>
    <t xml:space="preserve">Nota Nº2: SE TRABAJO CON LAS VARIABLES MACROECONÓMICAS NACIONALES: </t>
  </si>
  <si>
    <t xml:space="preserve">BID-940 y BID 1134-OC-AR-Programa Mejoramiento de Barrios       </t>
  </si>
  <si>
    <t>Nota Nº3: El Préstamo FFDP -  CAMMESA - Energía San Juan se ha refinanciado, y los importes expuestos surgen de estimaciones ya que el capital adeudado se actualizará con CER.</t>
  </si>
  <si>
    <t>Nota Nº 5: La Ley de Defensa de los Activos del Fondo de Garantía de Sustentabilidad contempla la refinanciación de la deuda de la provincia con el fondo. Los Desembolsos correspondientes a los años 2016, 2017 y 2018 fueron refinanciados a través de un Bono, expuesto como "Bono - ANSES -FGS".</t>
  </si>
  <si>
    <t>BIRF 8867-AR - GIRSAR  -  Nota Nº 4</t>
  </si>
  <si>
    <t>FFIR - BID 4841/OC-AR. "PROYECTO TUNEL QUEBRADA DE ZONDA"  -  Nota Nº 4</t>
  </si>
  <si>
    <t>Bonos-ANSES-FGS  -  Nota Nº5</t>
  </si>
  <si>
    <t>Nota Nº4: Las cuotas correspondientes a amortización e intereses de estos préstamos depende de los desembolsos recibidos. A la fecha no se ha recibido ningún desembolso relacionado a ellos, por lo que los valores expuestos son estimaciones en función de los desembolsos previstos.</t>
  </si>
  <si>
    <t>Intereses</t>
  </si>
  <si>
    <t>Amort.</t>
  </si>
  <si>
    <t>ANSES FONDO GARANTÍA SUSTENTABILIDAD - Nota Nº 5</t>
  </si>
  <si>
    <t>Valores Representativos de Deuda - Instituto Provincial de la Vivienda</t>
  </si>
  <si>
    <t xml:space="preserve">Nota N°1: LOS IMPORTES ESTÁN EN MILES DE PESOS. </t>
  </si>
  <si>
    <t>PRESUPUESTO 2023</t>
  </si>
  <si>
    <t>Año 1-2023</t>
  </si>
  <si>
    <t>Ejercicio 2023: el Tipo de Cambio del Dólar utilizado para el calculo USD 269</t>
  </si>
  <si>
    <t>FONDO FIDUCIARIO DESARROLLO PROVINCIAL-CAMESA- Nota Nº 3</t>
  </si>
  <si>
    <t>Administración Federal de Impuestos (convenio Vales Alimentarios) - Cancelado</t>
  </si>
  <si>
    <r>
      <t xml:space="preserve">BID 5343/OC-AR - 1334 Agencia San Juan de Inversiones -  </t>
    </r>
    <r>
      <rPr>
        <b/>
        <i/>
        <sz val="10"/>
        <rFont val="Arial"/>
        <family val="2"/>
      </rPr>
      <t>Nota Nº 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</si>
</sst>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 &quot;$&quot;\ * #,##0_ ;_ &quot;$&quot;\ * \-#,##0_ ;_ &quot;$&quot;\ * &quot;-&quot;_ ;_ @_ "/>
    <numFmt numFmtId="165" formatCode="_ * #,##0.00_ ;_ * \-#,##0.00_ ;_ * &quot;-&quot;??_ ;_ @_ "/>
    <numFmt numFmtId="166" formatCode="_ * #,##0.00_ ;_ * \-#,##0.00_ ;_ * \-??_ ;_ @_ "/>
    <numFmt numFmtId="167" formatCode="_-* #,##0.00\ _P_t_s_-;\-* #,##0.00\ _P_t_s_-;_-* \-??\ _P_t_s_-;_-@_-"/>
    <numFmt numFmtId="168" formatCode="_ * #,##0_ ;_ * \-#,##0_ ;_ * &quot;-&quot;??_ ;_ @_ 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b/>
      <u/>
      <sz val="12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double">
        <color indexed="8"/>
      </bottom>
      <diagonal/>
    </border>
    <border>
      <left style="medium">
        <color indexed="64"/>
      </left>
      <right style="medium">
        <color indexed="64"/>
      </right>
      <top/>
      <bottom style="double">
        <color indexed="8"/>
      </bottom>
      <diagonal/>
    </border>
    <border>
      <left style="medium">
        <color indexed="64"/>
      </left>
      <right style="medium">
        <color indexed="64"/>
      </right>
      <top style="double">
        <color indexed="8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double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6">
    <xf numFmtId="0" fontId="0" fillId="0" borderId="0"/>
    <xf numFmtId="0" fontId="1" fillId="0" borderId="0"/>
    <xf numFmtId="166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5" fontId="6" fillId="0" borderId="0" applyFont="0" applyFill="0" applyBorder="0" applyAlignment="0" applyProtection="0"/>
  </cellStyleXfs>
  <cellXfs count="43">
    <xf numFmtId="0" fontId="0" fillId="0" borderId="0" xfId="0"/>
    <xf numFmtId="164" fontId="4" fillId="0" borderId="0" xfId="5" applyNumberFormat="1" applyFont="1" applyBorder="1"/>
    <xf numFmtId="164" fontId="1" fillId="0" borderId="0" xfId="5" applyNumberFormat="1" applyFont="1"/>
    <xf numFmtId="164" fontId="0" fillId="0" borderId="0" xfId="5" applyNumberFormat="1" applyFont="1"/>
    <xf numFmtId="164" fontId="2" fillId="0" borderId="11" xfId="5" applyNumberFormat="1" applyFont="1" applyBorder="1" applyAlignment="1">
      <alignment horizontal="center"/>
    </xf>
    <xf numFmtId="164" fontId="3" fillId="0" borderId="6" xfId="5" applyNumberFormat="1" applyFont="1" applyBorder="1" applyAlignment="1">
      <alignment horizontal="center" vertical="center"/>
    </xf>
    <xf numFmtId="164" fontId="2" fillId="0" borderId="6" xfId="5" applyNumberFormat="1" applyFont="1" applyBorder="1" applyAlignment="1">
      <alignment horizontal="center" vertical="center"/>
    </xf>
    <xf numFmtId="164" fontId="2" fillId="0" borderId="10" xfId="5" applyNumberFormat="1" applyFont="1" applyBorder="1" applyAlignment="1">
      <alignment horizontal="center"/>
    </xf>
    <xf numFmtId="164" fontId="1" fillId="0" borderId="2" xfId="5" applyNumberFormat="1" applyFont="1" applyFill="1" applyBorder="1"/>
    <xf numFmtId="164" fontId="2" fillId="0" borderId="4" xfId="5" applyNumberFormat="1" applyFont="1" applyBorder="1" applyAlignment="1">
      <alignment horizontal="center"/>
    </xf>
    <xf numFmtId="164" fontId="2" fillId="2" borderId="4" xfId="5" applyNumberFormat="1" applyFont="1" applyFill="1" applyBorder="1" applyAlignment="1">
      <alignment horizontal="center"/>
    </xf>
    <xf numFmtId="164" fontId="1" fillId="2" borderId="2" xfId="5" applyNumberFormat="1" applyFont="1" applyFill="1" applyBorder="1"/>
    <xf numFmtId="164" fontId="2" fillId="2" borderId="5" xfId="5" applyNumberFormat="1" applyFont="1" applyFill="1" applyBorder="1"/>
    <xf numFmtId="164" fontId="1" fillId="0" borderId="2" xfId="5" applyNumberFormat="1" applyFont="1" applyFill="1" applyBorder="1" applyAlignment="1">
      <alignment horizontal="left"/>
    </xf>
    <xf numFmtId="164" fontId="1" fillId="0" borderId="2" xfId="5" applyNumberFormat="1" applyFont="1" applyBorder="1" applyAlignment="1">
      <alignment horizontal="center"/>
    </xf>
    <xf numFmtId="164" fontId="3" fillId="0" borderId="5" xfId="5" applyNumberFormat="1" applyFont="1" applyFill="1" applyBorder="1" applyAlignment="1">
      <alignment horizontal="center"/>
    </xf>
    <xf numFmtId="164" fontId="2" fillId="0" borderId="5" xfId="5" applyNumberFormat="1" applyFont="1" applyBorder="1" applyAlignment="1">
      <alignment horizontal="center"/>
    </xf>
    <xf numFmtId="164" fontId="2" fillId="0" borderId="7" xfId="5" applyNumberFormat="1" applyFont="1" applyFill="1" applyBorder="1" applyAlignment="1">
      <alignment horizontal="center"/>
    </xf>
    <xf numFmtId="164" fontId="2" fillId="0" borderId="2" xfId="5" applyNumberFormat="1" applyFont="1" applyFill="1" applyBorder="1" applyAlignment="1">
      <alignment horizontal="left"/>
    </xf>
    <xf numFmtId="164" fontId="2" fillId="0" borderId="6" xfId="5" applyNumberFormat="1" applyFont="1" applyBorder="1" applyAlignment="1">
      <alignment horizontal="center"/>
    </xf>
    <xf numFmtId="164" fontId="2" fillId="0" borderId="2" xfId="5" applyNumberFormat="1" applyFont="1" applyBorder="1" applyAlignment="1">
      <alignment horizontal="left"/>
    </xf>
    <xf numFmtId="164" fontId="2" fillId="0" borderId="3" xfId="5" applyNumberFormat="1" applyFont="1" applyBorder="1" applyAlignment="1">
      <alignment horizontal="left"/>
    </xf>
    <xf numFmtId="164" fontId="2" fillId="0" borderId="11" xfId="5" applyNumberFormat="1" applyFont="1" applyBorder="1"/>
    <xf numFmtId="164" fontId="1" fillId="0" borderId="0" xfId="5" applyNumberFormat="1" applyFont="1" applyBorder="1"/>
    <xf numFmtId="164" fontId="2" fillId="0" borderId="0" xfId="5" applyNumberFormat="1" applyFont="1"/>
    <xf numFmtId="164" fontId="7" fillId="0" borderId="0" xfId="5" applyNumberFormat="1" applyFont="1"/>
    <xf numFmtId="0" fontId="2" fillId="0" borderId="0" xfId="5" applyNumberFormat="1" applyFont="1" applyAlignment="1">
      <alignment horizontal="left" vertical="center" wrapText="1"/>
    </xf>
    <xf numFmtId="164" fontId="5" fillId="0" borderId="0" xfId="5" applyNumberFormat="1" applyFont="1" applyBorder="1" applyAlignment="1">
      <alignment vertical="center" wrapText="1"/>
    </xf>
    <xf numFmtId="168" fontId="0" fillId="0" borderId="2" xfId="5" applyNumberFormat="1" applyFont="1" applyFill="1" applyBorder="1" applyAlignment="1">
      <alignment horizontal="center"/>
    </xf>
    <xf numFmtId="164" fontId="2" fillId="0" borderId="0" xfId="5" applyNumberFormat="1" applyFont="1" applyAlignment="1">
      <alignment vertical="center" wrapText="1"/>
    </xf>
    <xf numFmtId="0" fontId="2" fillId="0" borderId="0" xfId="5" applyNumberFormat="1" applyFont="1" applyFill="1" applyAlignment="1">
      <alignment vertical="center" wrapText="1"/>
    </xf>
    <xf numFmtId="164" fontId="0" fillId="0" borderId="14" xfId="5" applyNumberFormat="1" applyFont="1" applyBorder="1"/>
    <xf numFmtId="164" fontId="0" fillId="0" borderId="0" xfId="5" applyNumberFormat="1" applyFont="1" applyBorder="1"/>
    <xf numFmtId="0" fontId="2" fillId="0" borderId="0" xfId="5" applyNumberFormat="1" applyFont="1" applyFill="1" applyAlignment="1">
      <alignment horizontal="left" vertical="center" wrapText="1"/>
    </xf>
    <xf numFmtId="164" fontId="2" fillId="0" borderId="0" xfId="5" applyNumberFormat="1" applyFont="1" applyFill="1" applyAlignment="1">
      <alignment horizontal="left" vertical="center" wrapText="1"/>
    </xf>
    <xf numFmtId="164" fontId="2" fillId="0" borderId="13" xfId="5" applyNumberFormat="1" applyFont="1" applyBorder="1" applyAlignment="1">
      <alignment horizontal="center"/>
    </xf>
    <xf numFmtId="164" fontId="2" fillId="0" borderId="12" xfId="5" applyNumberFormat="1" applyFont="1" applyBorder="1" applyAlignment="1">
      <alignment horizontal="center"/>
    </xf>
    <xf numFmtId="164" fontId="5" fillId="0" borderId="0" xfId="5" applyNumberFormat="1" applyFont="1" applyBorder="1" applyAlignment="1">
      <alignment horizontal="center" vertical="center" wrapText="1"/>
    </xf>
    <xf numFmtId="164" fontId="5" fillId="0" borderId="1" xfId="5" applyNumberFormat="1" applyFont="1" applyBorder="1" applyAlignment="1">
      <alignment horizontal="center" vertical="center" wrapText="1"/>
    </xf>
    <xf numFmtId="164" fontId="2" fillId="0" borderId="0" xfId="5" applyNumberFormat="1" applyFont="1" applyAlignment="1">
      <alignment horizontal="left" vertical="center" wrapText="1"/>
    </xf>
    <xf numFmtId="0" fontId="2" fillId="0" borderId="0" xfId="5" applyNumberFormat="1" applyFont="1" applyAlignment="1">
      <alignment horizontal="left" vertical="center" wrapText="1"/>
    </xf>
    <xf numFmtId="164" fontId="2" fillId="0" borderId="8" xfId="5" applyNumberFormat="1" applyFont="1" applyBorder="1" applyAlignment="1">
      <alignment horizontal="center" vertical="center"/>
    </xf>
    <xf numFmtId="164" fontId="2" fillId="0" borderId="9" xfId="5" applyNumberFormat="1" applyFont="1" applyBorder="1" applyAlignment="1">
      <alignment horizontal="center" vertical="center"/>
    </xf>
  </cellXfs>
  <cellStyles count="6">
    <cellStyle name="Millares" xfId="5" builtinId="3"/>
    <cellStyle name="Millares 10" xfId="3"/>
    <cellStyle name="Millares 2" xfId="2"/>
    <cellStyle name="Millares 3" xfId="4"/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3"/>
  <sheetViews>
    <sheetView tabSelected="1" workbookViewId="0"/>
  </sheetViews>
  <sheetFormatPr baseColWidth="10" defaultRowHeight="15" x14ac:dyDescent="0.25"/>
  <cols>
    <col min="1" max="1" width="78.28515625" style="3" bestFit="1" customWidth="1"/>
    <col min="2" max="3" width="12.7109375" style="3" customWidth="1"/>
    <col min="4" max="5" width="13.42578125" style="3" customWidth="1"/>
    <col min="6" max="6" width="14.140625" style="3" customWidth="1"/>
    <col min="7" max="7" width="14" style="3" customWidth="1"/>
    <col min="8" max="8" width="12.7109375" style="3" customWidth="1"/>
    <col min="9" max="10" width="30.5703125" style="3" customWidth="1"/>
    <col min="11" max="16384" width="11.42578125" style="3"/>
  </cols>
  <sheetData>
    <row r="1" spans="1:7" ht="18" x14ac:dyDescent="0.25">
      <c r="A1" s="1" t="s">
        <v>44</v>
      </c>
      <c r="B1" s="2"/>
      <c r="C1" s="2"/>
      <c r="D1" s="2"/>
      <c r="E1" s="2"/>
      <c r="F1" s="2"/>
      <c r="G1" s="2"/>
    </row>
    <row r="2" spans="1:7" ht="15.75" customHeight="1" x14ac:dyDescent="0.25">
      <c r="A2" s="37" t="s">
        <v>0</v>
      </c>
      <c r="B2" s="37"/>
      <c r="C2" s="37"/>
      <c r="D2" s="27"/>
      <c r="E2" s="27"/>
      <c r="F2" s="27"/>
      <c r="G2" s="27"/>
    </row>
    <row r="3" spans="1:7" ht="15" customHeight="1" x14ac:dyDescent="0.25">
      <c r="A3" s="37"/>
      <c r="B3" s="37"/>
      <c r="C3" s="37"/>
      <c r="D3" s="27"/>
      <c r="E3" s="27"/>
      <c r="F3" s="27"/>
      <c r="G3" s="27"/>
    </row>
    <row r="4" spans="1:7" ht="15.75" customHeight="1" thickBot="1" x14ac:dyDescent="0.3">
      <c r="A4" s="38"/>
      <c r="B4" s="38"/>
      <c r="C4" s="38"/>
      <c r="D4" s="27"/>
      <c r="E4" s="27"/>
      <c r="F4" s="27"/>
      <c r="G4" s="27"/>
    </row>
    <row r="5" spans="1:7" ht="15.75" thickBot="1" x14ac:dyDescent="0.3">
      <c r="A5" s="41" t="s">
        <v>1</v>
      </c>
      <c r="B5" s="35" t="s">
        <v>45</v>
      </c>
      <c r="C5" s="36"/>
      <c r="D5" s="31"/>
      <c r="E5" s="32"/>
      <c r="F5" s="32"/>
      <c r="G5" s="32"/>
    </row>
    <row r="6" spans="1:7" ht="15.75" thickBot="1" x14ac:dyDescent="0.3">
      <c r="A6" s="42"/>
      <c r="B6" s="4" t="s">
        <v>40</v>
      </c>
      <c r="C6" s="4" t="s">
        <v>39</v>
      </c>
    </row>
    <row r="7" spans="1:7" ht="15.75" thickBot="1" x14ac:dyDescent="0.3">
      <c r="A7" s="5" t="s">
        <v>2</v>
      </c>
      <c r="B7" s="6">
        <f>+B8+B11+B13</f>
        <v>5428161.2428725027</v>
      </c>
      <c r="C7" s="6">
        <f>+C8+C11+C13</f>
        <v>671695.36579109961</v>
      </c>
    </row>
    <row r="8" spans="1:7" ht="15.75" thickTop="1" x14ac:dyDescent="0.25">
      <c r="A8" s="7" t="s">
        <v>3</v>
      </c>
      <c r="B8" s="7">
        <f>SUM(B9:B10)</f>
        <v>2248811.7467624987</v>
      </c>
      <c r="C8" s="7">
        <f>SUM(C9:C10)</f>
        <v>33202.4537521276</v>
      </c>
    </row>
    <row r="9" spans="1:7" x14ac:dyDescent="0.25">
      <c r="A9" s="11" t="s">
        <v>47</v>
      </c>
      <c r="B9" s="28">
        <v>2171167.3654424986</v>
      </c>
      <c r="C9" s="28">
        <v>1123.3435421275997</v>
      </c>
    </row>
    <row r="10" spans="1:7" x14ac:dyDescent="0.25">
      <c r="A10" s="11" t="s">
        <v>4</v>
      </c>
      <c r="B10" s="28">
        <f>6470365.11*0.012</f>
        <v>77644.38132</v>
      </c>
      <c r="C10" s="28">
        <f>+(3230720.73+2796990.58+3065310.01+2739016.78+3195239.78+2873005+2936908.67+2904808.34+2686942.68+2932474.43+2717693.21)/1000</f>
        <v>32079.110209999999</v>
      </c>
    </row>
    <row r="11" spans="1:7" s="25" customFormat="1" x14ac:dyDescent="0.25">
      <c r="A11" s="9" t="s">
        <v>6</v>
      </c>
      <c r="B11" s="9">
        <f>+B12</f>
        <v>17339.395650004171</v>
      </c>
      <c r="C11" s="9">
        <f>+C12</f>
        <v>18124.785983971971</v>
      </c>
    </row>
    <row r="12" spans="1:7" x14ac:dyDescent="0.25">
      <c r="A12" s="11" t="s">
        <v>5</v>
      </c>
      <c r="B12" s="28">
        <v>17339.395650004171</v>
      </c>
      <c r="C12" s="28">
        <v>18124.785983971971</v>
      </c>
    </row>
    <row r="13" spans="1:7" x14ac:dyDescent="0.25">
      <c r="A13" s="10" t="s">
        <v>8</v>
      </c>
      <c r="B13" s="10">
        <f>SUM(B14:B18)</f>
        <v>3162010.1004599994</v>
      </c>
      <c r="C13" s="10">
        <f>SUM(C14:C18)</f>
        <v>620368.126055</v>
      </c>
    </row>
    <row r="14" spans="1:7" x14ac:dyDescent="0.25">
      <c r="A14" s="11" t="s">
        <v>9</v>
      </c>
      <c r="B14" s="11"/>
      <c r="C14" s="11"/>
    </row>
    <row r="15" spans="1:7" x14ac:dyDescent="0.25">
      <c r="A15" s="11" t="s">
        <v>48</v>
      </c>
      <c r="B15" s="11"/>
      <c r="C15" s="11"/>
    </row>
    <row r="16" spans="1:7" x14ac:dyDescent="0.25">
      <c r="A16" s="11" t="s">
        <v>10</v>
      </c>
      <c r="B16" s="11">
        <f>+(959.04336*6+959.04335*6)</f>
        <v>11508.520260000001</v>
      </c>
      <c r="C16" s="11">
        <v>3594.9148999999993</v>
      </c>
    </row>
    <row r="17" spans="1:3" x14ac:dyDescent="0.25">
      <c r="A17" s="11" t="s">
        <v>41</v>
      </c>
      <c r="B17" s="11">
        <v>1552457.541</v>
      </c>
      <c r="C17" s="11">
        <v>93147.451155000002</v>
      </c>
    </row>
    <row r="18" spans="1:3" x14ac:dyDescent="0.25">
      <c r="A18" s="11" t="s">
        <v>11</v>
      </c>
      <c r="B18" s="11">
        <f>95121669/1000*12*1.4</f>
        <v>1598044.0391999998</v>
      </c>
      <c r="C18" s="11">
        <f>31168200/1000*12*1.4</f>
        <v>523625.76</v>
      </c>
    </row>
    <row r="19" spans="1:3" ht="15.75" thickBot="1" x14ac:dyDescent="0.3">
      <c r="A19" s="12" t="s">
        <v>12</v>
      </c>
      <c r="B19" s="12">
        <f>SUM(B20:B33)</f>
        <v>3604702.3437400004</v>
      </c>
      <c r="C19" s="12">
        <f>SUM(C20:C33)</f>
        <v>1493089.1552602001</v>
      </c>
    </row>
    <row r="20" spans="1:3" ht="15.75" thickTop="1" x14ac:dyDescent="0.25">
      <c r="A20" s="11" t="s">
        <v>13</v>
      </c>
      <c r="B20" s="14">
        <v>257922.04200000002</v>
      </c>
      <c r="C20" s="14">
        <v>154925.17000000001</v>
      </c>
    </row>
    <row r="21" spans="1:3" x14ac:dyDescent="0.25">
      <c r="A21" s="11" t="s">
        <v>14</v>
      </c>
      <c r="B21" s="14">
        <v>960711.9800000001</v>
      </c>
      <c r="C21" s="14">
        <v>439815</v>
      </c>
    </row>
    <row r="22" spans="1:3" x14ac:dyDescent="0.25">
      <c r="A22" s="11" t="s">
        <v>15</v>
      </c>
      <c r="B22" s="14">
        <v>57825.423600000002</v>
      </c>
      <c r="C22" s="14">
        <v>28601.963000000003</v>
      </c>
    </row>
    <row r="23" spans="1:3" x14ac:dyDescent="0.25">
      <c r="A23" s="11" t="s">
        <v>16</v>
      </c>
      <c r="B23" s="14">
        <v>12912</v>
      </c>
      <c r="C23" s="14">
        <v>322.8</v>
      </c>
    </row>
    <row r="24" spans="1:3" x14ac:dyDescent="0.25">
      <c r="A24" s="11" t="s">
        <v>17</v>
      </c>
      <c r="B24" s="14">
        <v>439399.70166000002</v>
      </c>
      <c r="C24" s="14">
        <v>152333.08600000001</v>
      </c>
    </row>
    <row r="25" spans="1:3" x14ac:dyDescent="0.25">
      <c r="A25" s="11" t="s">
        <v>18</v>
      </c>
      <c r="B25" s="14">
        <v>523507.97470000002</v>
      </c>
      <c r="C25" s="14">
        <v>137474.60200000001</v>
      </c>
    </row>
    <row r="26" spans="1:3" x14ac:dyDescent="0.25">
      <c r="A26" s="11" t="s">
        <v>19</v>
      </c>
      <c r="B26" s="14">
        <v>785883.44620000001</v>
      </c>
      <c r="C26" s="14">
        <v>153667.12694000002</v>
      </c>
    </row>
    <row r="27" spans="1:3" x14ac:dyDescent="0.25">
      <c r="A27" s="11" t="s">
        <v>20</v>
      </c>
      <c r="B27" s="14">
        <v>397549.95672000002</v>
      </c>
      <c r="C27" s="14">
        <v>77437.691740000009</v>
      </c>
    </row>
    <row r="28" spans="1:3" x14ac:dyDescent="0.25">
      <c r="A28" s="11" t="s">
        <v>21</v>
      </c>
      <c r="B28" s="14">
        <v>0</v>
      </c>
      <c r="C28" s="14">
        <v>0</v>
      </c>
    </row>
    <row r="29" spans="1:3" x14ac:dyDescent="0.25">
      <c r="A29" s="11" t="s">
        <v>32</v>
      </c>
      <c r="B29" s="14">
        <v>36862.936860000002</v>
      </c>
      <c r="C29" s="14">
        <v>2580.4055802000003</v>
      </c>
    </row>
    <row r="30" spans="1:3" x14ac:dyDescent="0.25">
      <c r="A30" s="11" t="s">
        <v>22</v>
      </c>
      <c r="B30" s="14">
        <v>132126.88200000001</v>
      </c>
      <c r="C30" s="14">
        <v>120487.79000000001</v>
      </c>
    </row>
    <row r="31" spans="1:3" x14ac:dyDescent="0.25">
      <c r="A31" s="11" t="s">
        <v>49</v>
      </c>
      <c r="B31" s="14">
        <v>0</v>
      </c>
      <c r="C31" s="14">
        <v>28804.52</v>
      </c>
    </row>
    <row r="32" spans="1:3" x14ac:dyDescent="0.25">
      <c r="A32" s="11" t="s">
        <v>35</v>
      </c>
      <c r="B32" s="14">
        <v>0</v>
      </c>
      <c r="C32" s="14">
        <v>9415</v>
      </c>
    </row>
    <row r="33" spans="1:7" x14ac:dyDescent="0.25">
      <c r="A33" s="11" t="s">
        <v>36</v>
      </c>
      <c r="B33" s="14">
        <v>0</v>
      </c>
      <c r="C33" s="14">
        <v>187224</v>
      </c>
    </row>
    <row r="34" spans="1:7" ht="15.75" thickBot="1" x14ac:dyDescent="0.3">
      <c r="A34" s="15" t="s">
        <v>23</v>
      </c>
      <c r="B34" s="15"/>
      <c r="C34" s="15"/>
    </row>
    <row r="35" spans="1:7" ht="15.75" thickTop="1" x14ac:dyDescent="0.25">
      <c r="A35" s="8" t="s">
        <v>24</v>
      </c>
      <c r="B35" s="8"/>
      <c r="C35" s="8"/>
    </row>
    <row r="36" spans="1:7" ht="15.75" thickBot="1" x14ac:dyDescent="0.3">
      <c r="A36" s="16" t="s">
        <v>25</v>
      </c>
      <c r="B36" s="16"/>
      <c r="C36" s="16"/>
    </row>
    <row r="37" spans="1:7" ht="16.5" thickTop="1" thickBot="1" x14ac:dyDescent="0.3">
      <c r="A37" s="17" t="s">
        <v>26</v>
      </c>
      <c r="B37" s="17">
        <f>SUM(B38:B41)</f>
        <v>10000</v>
      </c>
      <c r="C37" s="17">
        <f>SUM(C38:C41)</f>
        <v>972324</v>
      </c>
    </row>
    <row r="38" spans="1:7" ht="15.75" thickTop="1" x14ac:dyDescent="0.25">
      <c r="A38" s="18" t="s">
        <v>27</v>
      </c>
      <c r="B38" s="18"/>
      <c r="C38" s="18"/>
    </row>
    <row r="39" spans="1:7" x14ac:dyDescent="0.25">
      <c r="A39" s="11" t="s">
        <v>42</v>
      </c>
      <c r="B39" s="14">
        <v>10000</v>
      </c>
      <c r="C39" s="14">
        <v>40000</v>
      </c>
    </row>
    <row r="40" spans="1:7" x14ac:dyDescent="0.25">
      <c r="A40" s="18" t="s">
        <v>28</v>
      </c>
      <c r="B40" s="18"/>
      <c r="C40" s="18"/>
    </row>
    <row r="41" spans="1:7" x14ac:dyDescent="0.25">
      <c r="A41" s="11" t="s">
        <v>37</v>
      </c>
      <c r="B41" s="13"/>
      <c r="C41" s="13">
        <v>932324</v>
      </c>
    </row>
    <row r="42" spans="1:7" ht="15.75" thickBot="1" x14ac:dyDescent="0.3">
      <c r="A42" s="19" t="s">
        <v>7</v>
      </c>
      <c r="B42" s="19"/>
      <c r="C42" s="19"/>
    </row>
    <row r="43" spans="1:7" ht="16.5" thickTop="1" thickBot="1" x14ac:dyDescent="0.3">
      <c r="A43" s="20" t="s">
        <v>29</v>
      </c>
      <c r="B43" s="21">
        <f>+B7+B19+B37</f>
        <v>9042863.586612504</v>
      </c>
      <c r="C43" s="21">
        <f>+C7+C19+C37</f>
        <v>3137108.5210512998</v>
      </c>
    </row>
    <row r="44" spans="1:7" ht="15.75" thickBot="1" x14ac:dyDescent="0.3">
      <c r="A44" s="22" t="s">
        <v>30</v>
      </c>
      <c r="B44" s="22"/>
      <c r="C44" s="22">
        <f>+C43+B43</f>
        <v>12179972.107663803</v>
      </c>
    </row>
    <row r="45" spans="1:7" x14ac:dyDescent="0.25">
      <c r="A45" s="23"/>
      <c r="B45" s="2"/>
      <c r="C45" s="2"/>
      <c r="D45" s="2"/>
      <c r="E45" s="2"/>
      <c r="F45" s="2"/>
      <c r="G45" s="2"/>
    </row>
    <row r="46" spans="1:7" x14ac:dyDescent="0.25">
      <c r="A46" s="24" t="s">
        <v>43</v>
      </c>
      <c r="B46" s="2"/>
      <c r="C46" s="2"/>
      <c r="D46" s="2"/>
      <c r="E46" s="2"/>
      <c r="F46" s="2"/>
      <c r="G46" s="2"/>
    </row>
    <row r="47" spans="1:7" x14ac:dyDescent="0.25">
      <c r="A47" s="24" t="s">
        <v>31</v>
      </c>
      <c r="B47" s="2"/>
      <c r="C47" s="2"/>
      <c r="D47" s="2"/>
      <c r="E47" s="2"/>
      <c r="F47" s="2"/>
      <c r="G47" s="2"/>
    </row>
    <row r="48" spans="1:7" x14ac:dyDescent="0.25">
      <c r="A48" s="24" t="s">
        <v>46</v>
      </c>
      <c r="B48" s="2"/>
      <c r="C48" s="2"/>
      <c r="D48" s="2"/>
      <c r="E48" s="2"/>
      <c r="F48" s="2"/>
      <c r="G48" s="2"/>
    </row>
    <row r="49" spans="1:7" ht="35.25" customHeight="1" x14ac:dyDescent="0.25">
      <c r="A49" s="39" t="s">
        <v>33</v>
      </c>
      <c r="B49" s="39"/>
      <c r="C49" s="39"/>
      <c r="D49" s="29"/>
      <c r="E49" s="29"/>
      <c r="F49" s="29"/>
      <c r="G49" s="29"/>
    </row>
    <row r="50" spans="1:7" ht="76.5" customHeight="1" x14ac:dyDescent="0.25">
      <c r="A50" s="40" t="s">
        <v>38</v>
      </c>
      <c r="B50" s="40"/>
      <c r="C50" s="40"/>
      <c r="D50" s="26"/>
      <c r="E50" s="26"/>
      <c r="F50" s="26"/>
      <c r="G50" s="26"/>
    </row>
    <row r="51" spans="1:7" ht="60.75" customHeight="1" x14ac:dyDescent="0.25">
      <c r="A51" s="33" t="s">
        <v>34</v>
      </c>
      <c r="B51" s="33"/>
      <c r="C51" s="33"/>
      <c r="D51" s="30"/>
      <c r="E51" s="30"/>
      <c r="F51" s="30"/>
      <c r="G51" s="30"/>
    </row>
    <row r="52" spans="1:7" x14ac:dyDescent="0.25">
      <c r="A52" s="34"/>
      <c r="B52" s="34"/>
      <c r="C52" s="34"/>
      <c r="D52" s="34"/>
      <c r="E52" s="34"/>
      <c r="F52" s="34"/>
      <c r="G52" s="34"/>
    </row>
    <row r="53" spans="1:7" ht="63" customHeight="1" x14ac:dyDescent="0.25"/>
  </sheetData>
  <mergeCells count="7">
    <mergeCell ref="A51:C51"/>
    <mergeCell ref="A52:G52"/>
    <mergeCell ref="B5:C5"/>
    <mergeCell ref="A2:C4"/>
    <mergeCell ref="A49:C49"/>
    <mergeCell ref="A50:C50"/>
    <mergeCell ref="A5:A6"/>
  </mergeCells>
  <printOptions horizontalCentered="1"/>
  <pageMargins left="0.19685039370078741" right="0.15748031496062992" top="0.62992125984251968" bottom="0.98425196850393704" header="0.15748031496062992" footer="0.15748031496062992"/>
  <pageSetup paperSize="9" scale="8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psalinas</dc:creator>
  <cp:lastModifiedBy>ofprensa</cp:lastModifiedBy>
  <cp:lastPrinted>2022-10-06T15:10:32Z</cp:lastPrinted>
  <dcterms:created xsi:type="dcterms:W3CDTF">2020-10-19T13:12:23Z</dcterms:created>
  <dcterms:modified xsi:type="dcterms:W3CDTF">2022-12-01T17:18:13Z</dcterms:modified>
</cp:coreProperties>
</file>